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Downloads\MCA_files\"/>
    </mc:Choice>
  </mc:AlternateContent>
  <xr:revisionPtr revIDLastSave="0" documentId="13_ncr:1_{169F3335-6989-4167-885F-D022FE578A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<sst xmlns="http://schemas.openxmlformats.org/spreadsheetml/2006/main" count="82" uniqueCount="71">
  <si>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</si>
  <si>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</si>
  <si>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</si>
  <si>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</si>
  <si>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</si>
  <si>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</si>
  <si>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</si>
  <si>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</si>
  <si>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</si>
  <si>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</si>
  <si>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</si>
  <si>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</si>
  <si>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</si>
  <si>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</si>
  <si>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</si>
  <si>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</si>
  <si>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</si>
  <si>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</si>
  <si>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</si>
  <si>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</si>
  <si>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</si>
  <si>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</si>
  <si>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</si>
  <si>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</si>
  <si>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</si>
  <si>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</si>
  <si>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</si>
  <si>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</si>
  <si>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</si>
  <si>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</si>
  <si>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</si>
  <si>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</si>
  <si>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</si>
  <si>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</si>
  <si>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</si>
  <si>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</si>
  <si>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1"/>
  </si>
  <si>
    <t>1H足</t>
    <rPh sb="2" eb="3">
      <t>アシ</t>
    </rPh>
    <phoneticPr fontId="1"/>
  </si>
  <si>
    <t>NO1</t>
    <phoneticPr fontId="1"/>
  </si>
  <si>
    <t>NO2</t>
    <phoneticPr fontId="1"/>
  </si>
  <si>
    <t>NO3</t>
    <phoneticPr fontId="1"/>
  </si>
  <si>
    <t>NO4</t>
    <phoneticPr fontId="1"/>
  </si>
  <si>
    <t>NO5</t>
    <phoneticPr fontId="1"/>
  </si>
  <si>
    <t>NO6</t>
    <phoneticPr fontId="1"/>
  </si>
  <si>
    <t>NO7</t>
    <phoneticPr fontId="1"/>
  </si>
  <si>
    <t>NO8</t>
    <phoneticPr fontId="1"/>
  </si>
  <si>
    <t>NO9</t>
    <phoneticPr fontId="1"/>
  </si>
  <si>
    <t>NO10</t>
    <phoneticPr fontId="1"/>
  </si>
  <si>
    <t>焦ってひっかった</t>
    <rPh sb="0" eb="1">
      <t>アセ</t>
    </rPh>
    <phoneticPr fontId="1"/>
  </si>
  <si>
    <t>3本目の足これでいいのか？</t>
    <rPh sb="1" eb="3">
      <t>ホンメ</t>
    </rPh>
    <rPh sb="4" eb="5">
      <t>アシ</t>
    </rPh>
    <phoneticPr fontId="1"/>
  </si>
  <si>
    <t>NO11</t>
    <phoneticPr fontId="1"/>
  </si>
  <si>
    <t>NO12</t>
    <phoneticPr fontId="1"/>
  </si>
  <si>
    <t>NO13</t>
    <phoneticPr fontId="1"/>
  </si>
  <si>
    <t>NO14</t>
    <phoneticPr fontId="1"/>
  </si>
  <si>
    <t>NO15</t>
    <phoneticPr fontId="1"/>
  </si>
  <si>
    <t>NO16</t>
    <phoneticPr fontId="1"/>
  </si>
  <si>
    <t>NO17</t>
    <phoneticPr fontId="1"/>
  </si>
  <si>
    <t>PBのヒゲを3倍有るか測ってみた。ギリOK</t>
    <rPh sb="7" eb="8">
      <t>バイ</t>
    </rPh>
    <rPh sb="8" eb="9">
      <t>ア</t>
    </rPh>
    <rPh sb="11" eb="12">
      <t>ハカ</t>
    </rPh>
    <phoneticPr fontId="1"/>
  </si>
  <si>
    <t>NO18</t>
    <phoneticPr fontId="1"/>
  </si>
  <si>
    <t>ギリOK</t>
    <phoneticPr fontId="1"/>
  </si>
  <si>
    <t>NO19</t>
    <phoneticPr fontId="1"/>
  </si>
  <si>
    <t>NO20</t>
    <phoneticPr fontId="1"/>
  </si>
  <si>
    <t>NO21</t>
    <phoneticPr fontId="1"/>
  </si>
  <si>
    <t>NO22</t>
    <phoneticPr fontId="1"/>
  </si>
  <si>
    <t>MAにタッチしているか微妙</t>
    <rPh sb="11" eb="13">
      <t>ビミョウ</t>
    </rPh>
    <phoneticPr fontId="1"/>
  </si>
  <si>
    <t>NO23</t>
    <phoneticPr fontId="1"/>
  </si>
  <si>
    <t>NO24</t>
    <phoneticPr fontId="1"/>
  </si>
  <si>
    <t>NO25</t>
    <phoneticPr fontId="1"/>
  </si>
  <si>
    <t>NO26</t>
    <phoneticPr fontId="1"/>
  </si>
  <si>
    <t>NO27</t>
    <phoneticPr fontId="1"/>
  </si>
  <si>
    <t>NO28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</si>
</sst>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11</xdr:col>
      <xdr:colOff>309562</xdr:colOff>
      <xdr:row>22</xdr:row>
      <xdr:rowOff>154781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40674F2-10C3-6BC9-C5C7-782964C91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6929437" cy="390525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23</xdr:col>
      <xdr:colOff>381000</xdr:colOff>
      <xdr:row>23</xdr:row>
      <xdr:rowOff>14838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992C3BF-BA31-03D6-396D-CEDF092A2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8125" y="178594"/>
          <a:ext cx="6572250" cy="3943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11</xdr:col>
      <xdr:colOff>321469</xdr:colOff>
      <xdr:row>47</xdr:row>
      <xdr:rowOff>50537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A759CB5E-E223-42BD-55F1-303BE5471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643438"/>
          <a:ext cx="6941344" cy="380100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26</xdr:row>
      <xdr:rowOff>-1</xdr:rowOff>
    </xdr:from>
    <xdr:to>
      <xdr:col>23</xdr:col>
      <xdr:colOff>428625</xdr:colOff>
      <xdr:row>47</xdr:row>
      <xdr:rowOff>35718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3434CB29-AD27-2721-3E60-12BBB772B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58125" y="4643437"/>
          <a:ext cx="6619875" cy="37861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11</xdr:col>
      <xdr:colOff>273844</xdr:colOff>
      <xdr:row>68</xdr:row>
      <xdr:rowOff>167160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D63B632-6E50-BA1D-F688-2A029E2B9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8929688"/>
          <a:ext cx="6893719" cy="3381847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50</xdr:row>
      <xdr:rowOff>0</xdr:rowOff>
    </xdr:from>
    <xdr:to>
      <xdr:col>24</xdr:col>
      <xdr:colOff>226219</xdr:colOff>
      <xdr:row>68</xdr:row>
      <xdr:rowOff>148107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6A84C45-05EC-494C-8415-00C5F7CF1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58125" y="8929688"/>
          <a:ext cx="7036594" cy="33627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178593</xdr:rowOff>
    </xdr:from>
    <xdr:to>
      <xdr:col>10</xdr:col>
      <xdr:colOff>321469</xdr:colOff>
      <xdr:row>89</xdr:row>
      <xdr:rowOff>59530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B90657B-9279-D9D9-118D-D211CAB9D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2858749"/>
          <a:ext cx="6322219" cy="3095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93</xdr:row>
      <xdr:rowOff>11906</xdr:rowOff>
    </xdr:from>
    <xdr:to>
      <xdr:col>11</xdr:col>
      <xdr:colOff>154781</xdr:colOff>
      <xdr:row>114</xdr:row>
      <xdr:rowOff>52916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9D05CF3-0CD8-0266-41FD-2DB1885BE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6621125"/>
          <a:ext cx="6774656" cy="379147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97</xdr:row>
      <xdr:rowOff>23813</xdr:rowOff>
    </xdr:from>
    <xdr:to>
      <xdr:col>23</xdr:col>
      <xdr:colOff>0</xdr:colOff>
      <xdr:row>116</xdr:row>
      <xdr:rowOff>154782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86DD621-B4B5-EC50-6718-D5053B845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858125" y="17347407"/>
          <a:ext cx="6191250" cy="3524250"/>
        </a:xfrm>
        <a:prstGeom prst="rect">
          <a:avLst/>
        </a:prstGeom>
      </xdr:spPr>
    </xdr:pic>
    <xdr:clientData/>
  </xdr:twoCellAnchor>
  <xdr:twoCellAnchor editAs="oneCell">
    <xdr:from>
      <xdr:col>12</xdr:col>
      <xdr:colOff>619124</xdr:colOff>
      <xdr:row>72</xdr:row>
      <xdr:rowOff>0</xdr:rowOff>
    </xdr:from>
    <xdr:to>
      <xdr:col>24</xdr:col>
      <xdr:colOff>404811</xdr:colOff>
      <xdr:row>94</xdr:row>
      <xdr:rowOff>167259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69134AC0-C078-F7E6-5A32-23234ECB4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858124" y="12858750"/>
          <a:ext cx="7215187" cy="40963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11</xdr:col>
      <xdr:colOff>190500</xdr:colOff>
      <xdr:row>143</xdr:row>
      <xdr:rowOff>71438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334A2738-1C82-053C-62CC-94D4E526D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20716875"/>
          <a:ext cx="6810375" cy="489346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119</xdr:row>
      <xdr:rowOff>0</xdr:rowOff>
    </xdr:from>
    <xdr:to>
      <xdr:col>22</xdr:col>
      <xdr:colOff>440531</xdr:colOff>
      <xdr:row>140</xdr:row>
      <xdr:rowOff>47625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77A2600C-2024-1B85-AB3E-2F835D7A7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858125" y="21252656"/>
          <a:ext cx="6012656" cy="37980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146</xdr:row>
      <xdr:rowOff>0</xdr:rowOff>
    </xdr:from>
    <xdr:to>
      <xdr:col>12</xdr:col>
      <xdr:colOff>35718</xdr:colOff>
      <xdr:row>169</xdr:row>
      <xdr:rowOff>7718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ACD7C403-6A3F-924F-2F80-B061E6EC8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26074688"/>
          <a:ext cx="7274718" cy="411537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144</xdr:row>
      <xdr:rowOff>0</xdr:rowOff>
    </xdr:from>
    <xdr:to>
      <xdr:col>23</xdr:col>
      <xdr:colOff>439075</xdr:colOff>
      <xdr:row>169</xdr:row>
      <xdr:rowOff>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E190B4BB-4933-C373-CBC3-456DA2AE9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858125" y="25717500"/>
          <a:ext cx="6630325" cy="44648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172</xdr:row>
      <xdr:rowOff>0</xdr:rowOff>
    </xdr:from>
    <xdr:to>
      <xdr:col>11</xdr:col>
      <xdr:colOff>595312</xdr:colOff>
      <xdr:row>194</xdr:row>
      <xdr:rowOff>91048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4D40ED26-89D5-5F2F-8D92-128A075D4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0718125"/>
          <a:ext cx="7215187" cy="4020111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171</xdr:row>
      <xdr:rowOff>178593</xdr:rowOff>
    </xdr:from>
    <xdr:to>
      <xdr:col>23</xdr:col>
      <xdr:colOff>353338</xdr:colOff>
      <xdr:row>194</xdr:row>
      <xdr:rowOff>11905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698BD50A-A899-9D44-1617-11B2C1E56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858125" y="30718124"/>
          <a:ext cx="6544588" cy="39409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197</xdr:row>
      <xdr:rowOff>0</xdr:rowOff>
    </xdr:from>
    <xdr:to>
      <xdr:col>11</xdr:col>
      <xdr:colOff>595312</xdr:colOff>
      <xdr:row>221</xdr:row>
      <xdr:rowOff>19651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CD85C986-33D4-F3BE-E426-9248DE7D0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35182969"/>
          <a:ext cx="7215187" cy="4305901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197</xdr:row>
      <xdr:rowOff>0</xdr:rowOff>
    </xdr:from>
    <xdr:to>
      <xdr:col>23</xdr:col>
      <xdr:colOff>267601</xdr:colOff>
      <xdr:row>221</xdr:row>
      <xdr:rowOff>130968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1FF63C3E-5E97-22DC-FA68-D872F7EA9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858125" y="35182969"/>
          <a:ext cx="6458851" cy="44172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223</xdr:row>
      <xdr:rowOff>178593</xdr:rowOff>
    </xdr:from>
    <xdr:to>
      <xdr:col>11</xdr:col>
      <xdr:colOff>583406</xdr:colOff>
      <xdr:row>245</xdr:row>
      <xdr:rowOff>11905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4A27BE0E-47A8-E1D7-2CB3-679C237E2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40004999"/>
          <a:ext cx="7203281" cy="37623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224</xdr:row>
      <xdr:rowOff>0</xdr:rowOff>
    </xdr:from>
    <xdr:to>
      <xdr:col>23</xdr:col>
      <xdr:colOff>309562</xdr:colOff>
      <xdr:row>249</xdr:row>
      <xdr:rowOff>22057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9F2DCBB8-B38D-AC75-B0A3-773699093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858125" y="40005000"/>
          <a:ext cx="6500812" cy="44869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248</xdr:row>
      <xdr:rowOff>0</xdr:rowOff>
    </xdr:from>
    <xdr:to>
      <xdr:col>12</xdr:col>
      <xdr:colOff>23812</xdr:colOff>
      <xdr:row>267</xdr:row>
      <xdr:rowOff>45724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AE2C4E7D-8186-841F-D717-3F2392700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44291250"/>
          <a:ext cx="7262812" cy="3439005"/>
        </a:xfrm>
        <a:prstGeom prst="rect">
          <a:avLst/>
        </a:prstGeom>
      </xdr:spPr>
    </xdr:pic>
    <xdr:clientData/>
  </xdr:twoCellAnchor>
  <xdr:twoCellAnchor editAs="oneCell">
    <xdr:from>
      <xdr:col>12</xdr:col>
      <xdr:colOff>619124</xdr:colOff>
      <xdr:row>251</xdr:row>
      <xdr:rowOff>0</xdr:rowOff>
    </xdr:from>
    <xdr:to>
      <xdr:col>23</xdr:col>
      <xdr:colOff>321468</xdr:colOff>
      <xdr:row>274</xdr:row>
      <xdr:rowOff>122033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C335338B-E584-4574-6509-707B019F1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858124" y="44827031"/>
          <a:ext cx="6512719" cy="42296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271</xdr:row>
      <xdr:rowOff>0</xdr:rowOff>
    </xdr:from>
    <xdr:to>
      <xdr:col>12</xdr:col>
      <xdr:colOff>345281</xdr:colOff>
      <xdr:row>295</xdr:row>
      <xdr:rowOff>57756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791A53A4-5F5A-64AE-DDCE-7453E5239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48398906"/>
          <a:ext cx="7584281" cy="43440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276</xdr:row>
      <xdr:rowOff>178593</xdr:rowOff>
    </xdr:from>
    <xdr:to>
      <xdr:col>23</xdr:col>
      <xdr:colOff>381000</xdr:colOff>
      <xdr:row>295</xdr:row>
      <xdr:rowOff>83343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880FB3E5-06B8-824E-17A4-081D34BA6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858125" y="49470468"/>
          <a:ext cx="6572250" cy="32980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298</xdr:row>
      <xdr:rowOff>0</xdr:rowOff>
    </xdr:from>
    <xdr:to>
      <xdr:col>11</xdr:col>
      <xdr:colOff>357187</xdr:colOff>
      <xdr:row>318</xdr:row>
      <xdr:rowOff>105288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5B655659-D847-F54B-085E-DE87DF605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53220938"/>
          <a:ext cx="6977062" cy="3677163"/>
        </a:xfrm>
        <a:prstGeom prst="rect">
          <a:avLst/>
        </a:prstGeom>
      </xdr:spPr>
    </xdr:pic>
    <xdr:clientData/>
  </xdr:twoCellAnchor>
  <xdr:twoCellAnchor editAs="oneCell">
    <xdr:from>
      <xdr:col>12</xdr:col>
      <xdr:colOff>619124</xdr:colOff>
      <xdr:row>298</xdr:row>
      <xdr:rowOff>0</xdr:rowOff>
    </xdr:from>
    <xdr:to>
      <xdr:col>23</xdr:col>
      <xdr:colOff>333374</xdr:colOff>
      <xdr:row>321</xdr:row>
      <xdr:rowOff>169666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05BF7BF7-48F0-E632-33E7-12AFD89AB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7858124" y="53220938"/>
          <a:ext cx="6524625" cy="42773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322</xdr:row>
      <xdr:rowOff>0</xdr:rowOff>
    </xdr:from>
    <xdr:to>
      <xdr:col>11</xdr:col>
      <xdr:colOff>428625</xdr:colOff>
      <xdr:row>343</xdr:row>
      <xdr:rowOff>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CD3193B9-DE1F-0F45-BA88-7C2D4C8BC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57507188"/>
          <a:ext cx="7048500" cy="3750468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324</xdr:row>
      <xdr:rowOff>35718</xdr:rowOff>
    </xdr:from>
    <xdr:to>
      <xdr:col>23</xdr:col>
      <xdr:colOff>381000</xdr:colOff>
      <xdr:row>343</xdr:row>
      <xdr:rowOff>47624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B1446BB0-8783-825C-BBB5-504359F92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7858125" y="57900093"/>
          <a:ext cx="6572250" cy="34051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37" sqref="F3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9" t="s">
        <v>3</v>
      </c>
      <c r="H6" s="80"/>
      <c r="I6" s="86"/>
      <c r="J6" s="79" t="s">
        <v>23</v>
      </c>
      <c r="K6" s="80"/>
      <c r="L6" s="86"/>
      <c r="M6" s="79" t="s">
        <v>24</v>
      </c>
      <c r="N6" s="80"/>
      <c r="O6" s="86"/>
    </row>
    <row r="7" spans="1:18" ht="19.5" thickBot="1" x14ac:dyDescent="0.45">
      <c r="A7" s="25"/>
      <c r="B7" s="25" t="s">
        <v>2</v>
      </c>
      <c r="C7" s="59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23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43833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43846</v>
      </c>
      <c r="C10" s="44">
        <v>1</v>
      </c>
      <c r="D10" s="53">
        <v>1.27</v>
      </c>
      <c r="E10" s="54">
        <v>1.5</v>
      </c>
      <c r="F10" s="78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43858</v>
      </c>
      <c r="C11" s="44">
        <v>1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43860</v>
      </c>
      <c r="C12" s="44">
        <v>2</v>
      </c>
      <c r="D12" s="53">
        <v>1.27</v>
      </c>
      <c r="E12" s="54">
        <v>1.5</v>
      </c>
      <c r="F12" s="55">
        <v>-1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115528.55200000001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-3573.0480000000002</v>
      </c>
      <c r="P12" s="20"/>
      <c r="Q12" s="20"/>
      <c r="R12" s="20"/>
    </row>
    <row r="13" spans="1:18" x14ac:dyDescent="0.4">
      <c r="A13" s="7">
        <v>5</v>
      </c>
      <c r="B13" s="4">
        <v>43888</v>
      </c>
      <c r="C13" s="44">
        <v>2</v>
      </c>
      <c r="D13" s="53">
        <v>1.27</v>
      </c>
      <c r="E13" s="54">
        <v>-1</v>
      </c>
      <c r="F13" s="73">
        <v>-1</v>
      </c>
      <c r="G13" s="20">
        <f t="shared" si="2"/>
        <v>120557.97795511982</v>
      </c>
      <c r="H13" s="20">
        <f t="shared" si="3"/>
        <v>115674.30426062499</v>
      </c>
      <c r="I13" s="20">
        <f t="shared" si="4"/>
        <v>112062.69544000001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3465.8565600000002</v>
      </c>
      <c r="M13" s="41">
        <f t="shared" ref="M13:M58" si="14">IF(D13="","",J13*D13)</f>
        <v>4424.6787015606051</v>
      </c>
      <c r="N13" s="42">
        <f t="shared" ref="N13:N58" si="15">IF(E13="","",K13*E13)</f>
        <v>-3577.5558018749998</v>
      </c>
      <c r="O13" s="43">
        <f t="shared" ref="O13:O58" si="16">IF(F13="","",L13*F13)</f>
        <v>-3465.8565600000002</v>
      </c>
      <c r="P13" s="20"/>
      <c r="Q13" s="20"/>
      <c r="R13" s="20"/>
    </row>
    <row r="14" spans="1:18" x14ac:dyDescent="0.4">
      <c r="A14" s="7">
        <v>6</v>
      </c>
      <c r="B14" s="4">
        <v>43909</v>
      </c>
      <c r="C14" s="44">
        <v>1</v>
      </c>
      <c r="D14" s="53">
        <v>1.27</v>
      </c>
      <c r="E14" s="54">
        <v>1.5</v>
      </c>
      <c r="F14" s="78">
        <v>2</v>
      </c>
      <c r="G14" s="20">
        <f t="shared" si="2"/>
        <v>125151.23691520988</v>
      </c>
      <c r="H14" s="20">
        <f t="shared" si="3"/>
        <v>120879.64795235312</v>
      </c>
      <c r="I14" s="20">
        <f t="shared" si="4"/>
        <v>118786.45716640001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3361.8808632</v>
      </c>
      <c r="M14" s="41">
        <f t="shared" si="14"/>
        <v>4593.2589600900646</v>
      </c>
      <c r="N14" s="42">
        <f t="shared" si="15"/>
        <v>5205.3436917281251</v>
      </c>
      <c r="O14" s="43">
        <f t="shared" si="16"/>
        <v>6723.7617264</v>
      </c>
      <c r="P14" s="20"/>
      <c r="Q14" s="20"/>
      <c r="R14" s="20"/>
    </row>
    <row r="15" spans="1:18" x14ac:dyDescent="0.4">
      <c r="A15" s="7">
        <v>7</v>
      </c>
      <c r="B15" s="4">
        <v>43945</v>
      </c>
      <c r="C15" s="44">
        <v>2</v>
      </c>
      <c r="D15" s="53">
        <v>1.27</v>
      </c>
      <c r="E15" s="54">
        <v>1.5</v>
      </c>
      <c r="F15" s="55">
        <v>-1</v>
      </c>
      <c r="G15" s="20">
        <f t="shared" si="2"/>
        <v>129919.49904167937</v>
      </c>
      <c r="H15" s="20">
        <f t="shared" si="3"/>
        <v>126319.23211020901</v>
      </c>
      <c r="I15" s="20">
        <f t="shared" si="4"/>
        <v>115222.863451408</v>
      </c>
      <c r="J15" s="41">
        <f t="shared" si="11"/>
        <v>3754.5371074562963</v>
      </c>
      <c r="K15" s="42">
        <f t="shared" si="12"/>
        <v>3626.3894385705935</v>
      </c>
      <c r="L15" s="43">
        <f t="shared" si="13"/>
        <v>3563.5937149920001</v>
      </c>
      <c r="M15" s="41">
        <f t="shared" si="14"/>
        <v>4768.2621264694963</v>
      </c>
      <c r="N15" s="42">
        <f t="shared" si="15"/>
        <v>5439.5841578558902</v>
      </c>
      <c r="O15" s="43">
        <f t="shared" si="16"/>
        <v>-3563.5937149920001</v>
      </c>
      <c r="P15" s="20"/>
      <c r="Q15" s="20"/>
      <c r="R15" s="20"/>
    </row>
    <row r="16" spans="1:18" x14ac:dyDescent="0.4">
      <c r="A16" s="7">
        <v>8</v>
      </c>
      <c r="B16" s="4">
        <v>43958</v>
      </c>
      <c r="C16" s="44">
        <v>1</v>
      </c>
      <c r="D16" s="53">
        <v>1.27</v>
      </c>
      <c r="E16" s="54">
        <v>1.5</v>
      </c>
      <c r="F16" s="55">
        <v>2</v>
      </c>
      <c r="G16" s="20">
        <f t="shared" si="2"/>
        <v>134869.43195516735</v>
      </c>
      <c r="H16" s="20">
        <f t="shared" si="3"/>
        <v>132003.59755516841</v>
      </c>
      <c r="I16" s="20">
        <f t="shared" si="4"/>
        <v>122136.23525849248</v>
      </c>
      <c r="J16" s="41">
        <f t="shared" si="11"/>
        <v>3897.5849712503809</v>
      </c>
      <c r="K16" s="42">
        <f t="shared" si="12"/>
        <v>3789.57696330627</v>
      </c>
      <c r="L16" s="43">
        <f t="shared" si="13"/>
        <v>3456.6859035422399</v>
      </c>
      <c r="M16" s="41">
        <f t="shared" si="14"/>
        <v>4949.9329134879836</v>
      </c>
      <c r="N16" s="42">
        <f t="shared" si="15"/>
        <v>5684.3654449594051</v>
      </c>
      <c r="O16" s="43">
        <f t="shared" si="16"/>
        <v>6913.3718070844798</v>
      </c>
      <c r="P16" s="20"/>
      <c r="Q16" s="20"/>
      <c r="R16" s="20"/>
    </row>
    <row r="17" spans="1:18" x14ac:dyDescent="0.4">
      <c r="A17" s="7">
        <v>9</v>
      </c>
      <c r="B17" s="4">
        <v>43964</v>
      </c>
      <c r="C17" s="44">
        <v>2</v>
      </c>
      <c r="D17" s="53">
        <v>1.27</v>
      </c>
      <c r="E17" s="54">
        <v>1.5</v>
      </c>
      <c r="F17" s="55">
        <v>2</v>
      </c>
      <c r="G17" s="20">
        <f t="shared" si="2"/>
        <v>140007.95731265924</v>
      </c>
      <c r="H17" s="20">
        <f t="shared" si="3"/>
        <v>137943.75944515099</v>
      </c>
      <c r="I17" s="20">
        <f t="shared" si="4"/>
        <v>129464.40937400203</v>
      </c>
      <c r="J17" s="41">
        <f t="shared" si="11"/>
        <v>4046.0829586550203</v>
      </c>
      <c r="K17" s="42">
        <f t="shared" si="12"/>
        <v>3960.1079266550523</v>
      </c>
      <c r="L17" s="43">
        <f t="shared" si="13"/>
        <v>3664.0870577547744</v>
      </c>
      <c r="M17" s="41">
        <f t="shared" si="14"/>
        <v>5138.5253574918761</v>
      </c>
      <c r="N17" s="42">
        <f t="shared" si="15"/>
        <v>5940.1618899825789</v>
      </c>
      <c r="O17" s="43">
        <f t="shared" si="16"/>
        <v>7328.1741155095488</v>
      </c>
      <c r="P17" s="20" t="s">
        <v>49</v>
      </c>
      <c r="Q17" s="20"/>
      <c r="R17" s="20"/>
    </row>
    <row r="18" spans="1:18" x14ac:dyDescent="0.4">
      <c r="A18" s="7">
        <v>10</v>
      </c>
      <c r="B18" s="4">
        <v>43972</v>
      </c>
      <c r="C18" s="44">
        <v>1</v>
      </c>
      <c r="D18" s="53">
        <v>-1</v>
      </c>
      <c r="E18" s="54">
        <v>-1</v>
      </c>
      <c r="F18" s="55">
        <v>-1</v>
      </c>
      <c r="G18" s="20">
        <f t="shared" si="2"/>
        <v>135807.71859327948</v>
      </c>
      <c r="H18" s="20">
        <f t="shared" si="3"/>
        <v>133805.44666179648</v>
      </c>
      <c r="I18" s="20">
        <f t="shared" si="4"/>
        <v>125580.47709278198</v>
      </c>
      <c r="J18" s="41">
        <f t="shared" si="11"/>
        <v>4200.2387193797767</v>
      </c>
      <c r="K18" s="42">
        <f t="shared" si="12"/>
        <v>4138.3127833545295</v>
      </c>
      <c r="L18" s="43">
        <f t="shared" si="13"/>
        <v>3883.9322812200608</v>
      </c>
      <c r="M18" s="41">
        <f t="shared" si="14"/>
        <v>-4200.2387193797767</v>
      </c>
      <c r="N18" s="42">
        <f t="shared" si="15"/>
        <v>-4138.3127833545295</v>
      </c>
      <c r="O18" s="43">
        <f t="shared" si="16"/>
        <v>-3883.9322812200608</v>
      </c>
      <c r="P18" s="20" t="s">
        <v>48</v>
      </c>
      <c r="Q18" s="20"/>
      <c r="R18" s="20"/>
    </row>
    <row r="19" spans="1:18" x14ac:dyDescent="0.4">
      <c r="A19" s="7">
        <v>11</v>
      </c>
      <c r="B19" s="4">
        <v>43979</v>
      </c>
      <c r="C19" s="44">
        <v>2</v>
      </c>
      <c r="D19" s="53">
        <v>1.27</v>
      </c>
      <c r="E19" s="54">
        <v>1.5</v>
      </c>
      <c r="F19" s="78">
        <v>2</v>
      </c>
      <c r="G19" s="20">
        <f t="shared" si="2"/>
        <v>140981.99267168343</v>
      </c>
      <c r="H19" s="20">
        <f t="shared" si="3"/>
        <v>139826.69176157733</v>
      </c>
      <c r="I19" s="20">
        <f t="shared" si="4"/>
        <v>133115.30571834889</v>
      </c>
      <c r="J19" s="41">
        <f t="shared" si="11"/>
        <v>4074.2315577983845</v>
      </c>
      <c r="K19" s="42">
        <f t="shared" si="12"/>
        <v>4014.1633998538941</v>
      </c>
      <c r="L19" s="43">
        <f t="shared" si="13"/>
        <v>3767.4143127834591</v>
      </c>
      <c r="M19" s="41">
        <f t="shared" si="14"/>
        <v>5174.2740784039488</v>
      </c>
      <c r="N19" s="42">
        <f t="shared" si="15"/>
        <v>6021.245099780841</v>
      </c>
      <c r="O19" s="43">
        <f t="shared" si="16"/>
        <v>7534.8286255669182</v>
      </c>
      <c r="P19" s="20"/>
      <c r="Q19" s="20"/>
      <c r="R19" s="20"/>
    </row>
    <row r="20" spans="1:18" x14ac:dyDescent="0.4">
      <c r="A20" s="7">
        <v>12</v>
      </c>
      <c r="B20" s="4">
        <v>43993</v>
      </c>
      <c r="C20" s="44">
        <v>2</v>
      </c>
      <c r="D20" s="53">
        <v>1.27</v>
      </c>
      <c r="E20" s="54">
        <v>1.5</v>
      </c>
      <c r="F20" s="55">
        <v>-1</v>
      </c>
      <c r="G20" s="20">
        <f t="shared" si="2"/>
        <v>146353.40659247458</v>
      </c>
      <c r="H20" s="20">
        <f t="shared" si="3"/>
        <v>146118.89289084831</v>
      </c>
      <c r="I20" s="20">
        <f t="shared" si="4"/>
        <v>129121.84654679842</v>
      </c>
      <c r="J20" s="41">
        <f t="shared" si="11"/>
        <v>4229.4597801505024</v>
      </c>
      <c r="K20" s="42">
        <f t="shared" si="12"/>
        <v>4194.8007528473199</v>
      </c>
      <c r="L20" s="43">
        <f t="shared" si="13"/>
        <v>3993.4591715504666</v>
      </c>
      <c r="M20" s="41">
        <f t="shared" si="14"/>
        <v>5371.4139207911385</v>
      </c>
      <c r="N20" s="42">
        <f t="shared" si="15"/>
        <v>6292.2011292709794</v>
      </c>
      <c r="O20" s="43">
        <f t="shared" si="16"/>
        <v>-3993.4591715504666</v>
      </c>
      <c r="P20" s="20"/>
      <c r="Q20" s="20"/>
      <c r="R20" s="20"/>
    </row>
    <row r="21" spans="1:18" x14ac:dyDescent="0.4">
      <c r="A21" s="7">
        <v>13</v>
      </c>
      <c r="B21" s="4">
        <v>44011</v>
      </c>
      <c r="C21" s="44">
        <v>1</v>
      </c>
      <c r="D21" s="53">
        <v>1.27</v>
      </c>
      <c r="E21" s="54">
        <v>1.5</v>
      </c>
      <c r="F21" s="78">
        <v>2</v>
      </c>
      <c r="G21" s="20">
        <f t="shared" si="2"/>
        <v>151929.47138364788</v>
      </c>
      <c r="H21" s="20">
        <f t="shared" si="3"/>
        <v>152694.24307093647</v>
      </c>
      <c r="I21" s="20">
        <f t="shared" si="4"/>
        <v>136869.15733960632</v>
      </c>
      <c r="J21" s="41">
        <f t="shared" si="11"/>
        <v>4390.6021977742375</v>
      </c>
      <c r="K21" s="42">
        <f t="shared" si="12"/>
        <v>4383.5667867254488</v>
      </c>
      <c r="L21" s="43">
        <f t="shared" si="13"/>
        <v>3873.6553964039526</v>
      </c>
      <c r="M21" s="41">
        <f t="shared" si="14"/>
        <v>5576.0647911732822</v>
      </c>
      <c r="N21" s="42">
        <f t="shared" si="15"/>
        <v>6575.3501800881731</v>
      </c>
      <c r="O21" s="43">
        <f t="shared" si="16"/>
        <v>7747.3107928079053</v>
      </c>
      <c r="P21" s="20"/>
      <c r="Q21" s="20"/>
      <c r="R21" s="20"/>
    </row>
    <row r="22" spans="1:18" x14ac:dyDescent="0.4">
      <c r="A22" s="7">
        <v>14</v>
      </c>
      <c r="B22" s="4">
        <v>44020</v>
      </c>
      <c r="C22" s="44">
        <v>2</v>
      </c>
      <c r="D22" s="53">
        <v>1.27</v>
      </c>
      <c r="E22" s="54">
        <v>1.5</v>
      </c>
      <c r="F22" s="78">
        <v>2</v>
      </c>
      <c r="G22" s="20">
        <f t="shared" si="2"/>
        <v>157717.98424336486</v>
      </c>
      <c r="H22" s="20">
        <f t="shared" si="3"/>
        <v>159565.48400912862</v>
      </c>
      <c r="I22" s="20">
        <f t="shared" si="4"/>
        <v>145081.3067799827</v>
      </c>
      <c r="J22" s="41">
        <f t="shared" si="11"/>
        <v>4557.8841415094357</v>
      </c>
      <c r="K22" s="42">
        <f t="shared" si="12"/>
        <v>4580.8272921280941</v>
      </c>
      <c r="L22" s="43">
        <f t="shared" si="13"/>
        <v>4106.0747201881895</v>
      </c>
      <c r="M22" s="41">
        <f t="shared" si="14"/>
        <v>5788.5128597169833</v>
      </c>
      <c r="N22" s="42">
        <f t="shared" si="15"/>
        <v>6871.2409381921407</v>
      </c>
      <c r="O22" s="43">
        <f t="shared" si="16"/>
        <v>8212.1494403763791</v>
      </c>
      <c r="P22" s="20"/>
      <c r="Q22" s="20"/>
      <c r="R22" s="20"/>
    </row>
    <row r="23" spans="1:18" x14ac:dyDescent="0.4">
      <c r="A23" s="7">
        <v>15</v>
      </c>
      <c r="B23" s="4">
        <v>44050</v>
      </c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163727.03944303707</v>
      </c>
      <c r="H23" s="20">
        <f t="shared" si="3"/>
        <v>166745.93078953942</v>
      </c>
      <c r="I23" s="20">
        <f t="shared" si="4"/>
        <v>153786.18518678166</v>
      </c>
      <c r="J23" s="41">
        <f t="shared" si="11"/>
        <v>4731.5395273009453</v>
      </c>
      <c r="K23" s="42">
        <f t="shared" si="12"/>
        <v>4786.9645202738584</v>
      </c>
      <c r="L23" s="43">
        <f t="shared" si="13"/>
        <v>4352.4392033994809</v>
      </c>
      <c r="M23" s="41">
        <f t="shared" si="14"/>
        <v>6009.0551996722006</v>
      </c>
      <c r="N23" s="42">
        <f t="shared" si="15"/>
        <v>7180.4467804107881</v>
      </c>
      <c r="O23" s="43">
        <f t="shared" si="16"/>
        <v>8704.8784067989618</v>
      </c>
      <c r="P23" s="20"/>
      <c r="Q23" s="20"/>
      <c r="R23" s="20"/>
    </row>
    <row r="24" spans="1:18" x14ac:dyDescent="0.4">
      <c r="A24" s="7">
        <v>16</v>
      </c>
      <c r="B24" s="4">
        <v>44063</v>
      </c>
      <c r="C24" s="44">
        <v>2</v>
      </c>
      <c r="D24" s="53">
        <v>1.27</v>
      </c>
      <c r="E24" s="54">
        <v>1.5</v>
      </c>
      <c r="F24" s="55">
        <v>2</v>
      </c>
      <c r="G24" s="20">
        <f t="shared" si="2"/>
        <v>169965.03964581678</v>
      </c>
      <c r="H24" s="20">
        <f t="shared" si="3"/>
        <v>174249.49767506868</v>
      </c>
      <c r="I24" s="20">
        <f t="shared" si="4"/>
        <v>163013.35629798856</v>
      </c>
      <c r="J24" s="41">
        <f t="shared" si="11"/>
        <v>4911.8111832911118</v>
      </c>
      <c r="K24" s="42">
        <f t="shared" si="12"/>
        <v>5002.3779236861819</v>
      </c>
      <c r="L24" s="43">
        <f t="shared" si="13"/>
        <v>4613.5855556034494</v>
      </c>
      <c r="M24" s="41">
        <f t="shared" si="14"/>
        <v>6238.0002027797118</v>
      </c>
      <c r="N24" s="42">
        <f t="shared" si="15"/>
        <v>7503.5668855292733</v>
      </c>
      <c r="O24" s="43">
        <f t="shared" si="16"/>
        <v>9227.1711112068988</v>
      </c>
      <c r="P24" s="20"/>
      <c r="Q24" s="20"/>
      <c r="R24" s="20"/>
    </row>
    <row r="25" spans="1:18" x14ac:dyDescent="0.4">
      <c r="A25" s="7">
        <v>17</v>
      </c>
      <c r="B25" s="4">
        <v>44068</v>
      </c>
      <c r="C25" s="44">
        <v>1</v>
      </c>
      <c r="D25" s="53">
        <v>1.27</v>
      </c>
      <c r="E25" s="54">
        <v>1.5</v>
      </c>
      <c r="F25" s="78">
        <v>2</v>
      </c>
      <c r="G25" s="20">
        <f t="shared" si="2"/>
        <v>176440.7076563224</v>
      </c>
      <c r="H25" s="20">
        <f t="shared" si="3"/>
        <v>182090.72507044676</v>
      </c>
      <c r="I25" s="20">
        <f t="shared" si="4"/>
        <v>172794.15767586787</v>
      </c>
      <c r="J25" s="41">
        <f t="shared" si="11"/>
        <v>5098.951189374503</v>
      </c>
      <c r="K25" s="42">
        <f t="shared" si="12"/>
        <v>5227.4849302520597</v>
      </c>
      <c r="L25" s="43">
        <f t="shared" si="13"/>
        <v>4890.4006889396569</v>
      </c>
      <c r="M25" s="41">
        <f t="shared" si="14"/>
        <v>6475.6680105056184</v>
      </c>
      <c r="N25" s="42">
        <f t="shared" si="15"/>
        <v>7841.2273953780896</v>
      </c>
      <c r="O25" s="43">
        <f t="shared" si="16"/>
        <v>9780.8013778793138</v>
      </c>
      <c r="P25" s="20" t="s">
        <v>57</v>
      </c>
      <c r="Q25" s="20"/>
      <c r="R25" s="20" t="s">
        <v>59</v>
      </c>
    </row>
    <row r="26" spans="1:18" x14ac:dyDescent="0.4">
      <c r="A26" s="7">
        <v>18</v>
      </c>
      <c r="B26" s="4">
        <v>44070</v>
      </c>
      <c r="C26" s="44">
        <v>1</v>
      </c>
      <c r="D26" s="53">
        <v>1.27</v>
      </c>
      <c r="E26" s="54">
        <v>1.5</v>
      </c>
      <c r="F26" s="55">
        <v>2</v>
      </c>
      <c r="G26" s="20">
        <f t="shared" si="2"/>
        <v>183163.09861802828</v>
      </c>
      <c r="H26" s="20">
        <f t="shared" si="3"/>
        <v>190284.80769861687</v>
      </c>
      <c r="I26" s="20">
        <f t="shared" si="4"/>
        <v>183161.80713641993</v>
      </c>
      <c r="J26" s="41">
        <f t="shared" si="11"/>
        <v>5293.2212296896714</v>
      </c>
      <c r="K26" s="42">
        <f t="shared" si="12"/>
        <v>5462.7217521134025</v>
      </c>
      <c r="L26" s="43">
        <f t="shared" si="13"/>
        <v>5183.8247302760356</v>
      </c>
      <c r="M26" s="41">
        <f t="shared" si="14"/>
        <v>6722.3909617058825</v>
      </c>
      <c r="N26" s="42">
        <f t="shared" si="15"/>
        <v>8194.0826281701047</v>
      </c>
      <c r="O26" s="43">
        <f t="shared" si="16"/>
        <v>10367.649460552071</v>
      </c>
      <c r="P26" s="20"/>
      <c r="Q26" s="20"/>
      <c r="R26" s="20"/>
    </row>
    <row r="27" spans="1:18" x14ac:dyDescent="0.4">
      <c r="A27" s="7">
        <v>19</v>
      </c>
      <c r="B27" s="4">
        <v>44076</v>
      </c>
      <c r="C27" s="44">
        <v>1</v>
      </c>
      <c r="D27" s="53">
        <v>1.27</v>
      </c>
      <c r="E27" s="54">
        <v>-1</v>
      </c>
      <c r="F27" s="55">
        <v>-1</v>
      </c>
      <c r="G27" s="20">
        <f t="shared" si="2"/>
        <v>190141.61267537516</v>
      </c>
      <c r="H27" s="20">
        <f t="shared" si="3"/>
        <v>184576.26346765837</v>
      </c>
      <c r="I27" s="20">
        <f t="shared" si="4"/>
        <v>177666.95292232733</v>
      </c>
      <c r="J27" s="41">
        <f t="shared" si="11"/>
        <v>5494.8929585408478</v>
      </c>
      <c r="K27" s="42">
        <f t="shared" si="12"/>
        <v>5708.544230958506</v>
      </c>
      <c r="L27" s="43">
        <f t="shared" si="13"/>
        <v>5494.8542140925974</v>
      </c>
      <c r="M27" s="41">
        <f t="shared" si="14"/>
        <v>6978.5140573468771</v>
      </c>
      <c r="N27" s="42">
        <f t="shared" si="15"/>
        <v>-5708.544230958506</v>
      </c>
      <c r="O27" s="43">
        <f t="shared" si="16"/>
        <v>-5494.8542140925974</v>
      </c>
      <c r="P27" s="20"/>
      <c r="Q27" s="20"/>
      <c r="R27" s="20"/>
    </row>
    <row r="28" spans="1:18" x14ac:dyDescent="0.4">
      <c r="A28" s="7">
        <v>20</v>
      </c>
      <c r="B28" s="4">
        <v>44078</v>
      </c>
      <c r="C28" s="44">
        <v>1</v>
      </c>
      <c r="D28" s="53">
        <v>1.27</v>
      </c>
      <c r="E28" s="54">
        <v>1.5</v>
      </c>
      <c r="F28" s="55">
        <v>2</v>
      </c>
      <c r="G28" s="20">
        <f t="shared" si="2"/>
        <v>197386.00811830696</v>
      </c>
      <c r="H28" s="20">
        <f t="shared" si="3"/>
        <v>192882.195323703</v>
      </c>
      <c r="I28" s="20">
        <f t="shared" si="4"/>
        <v>188326.97009766696</v>
      </c>
      <c r="J28" s="41">
        <f t="shared" si="11"/>
        <v>5704.2483802612542</v>
      </c>
      <c r="K28" s="42">
        <f t="shared" si="12"/>
        <v>5537.2879040297512</v>
      </c>
      <c r="L28" s="43">
        <f t="shared" si="13"/>
        <v>5330.0085876698195</v>
      </c>
      <c r="M28" s="41">
        <f t="shared" si="14"/>
        <v>7244.3954429317928</v>
      </c>
      <c r="N28" s="42">
        <f t="shared" si="15"/>
        <v>8305.9318560446263</v>
      </c>
      <c r="O28" s="43">
        <f t="shared" si="16"/>
        <v>10660.017175339639</v>
      </c>
      <c r="P28" s="20"/>
      <c r="Q28" s="20"/>
      <c r="R28" s="20"/>
    </row>
    <row r="29" spans="1:18" x14ac:dyDescent="0.4">
      <c r="A29" s="7">
        <v>21</v>
      </c>
      <c r="B29" s="4">
        <v>44104</v>
      </c>
      <c r="C29" s="44">
        <v>1</v>
      </c>
      <c r="D29" s="53">
        <v>1.27</v>
      </c>
      <c r="E29" s="54">
        <v>1.5</v>
      </c>
      <c r="F29" s="73">
        <v>-1</v>
      </c>
      <c r="G29" s="20">
        <f t="shared" si="2"/>
        <v>204906.41502761445</v>
      </c>
      <c r="H29" s="20">
        <f t="shared" si="3"/>
        <v>201561.89411326963</v>
      </c>
      <c r="I29" s="20">
        <f t="shared" si="4"/>
        <v>182677.16099473694</v>
      </c>
      <c r="J29" s="41">
        <f t="shared" si="11"/>
        <v>5921.5802435492087</v>
      </c>
      <c r="K29" s="42">
        <f t="shared" si="12"/>
        <v>5786.4658597110893</v>
      </c>
      <c r="L29" s="43">
        <f t="shared" si="13"/>
        <v>5649.8091029300085</v>
      </c>
      <c r="M29" s="41">
        <f t="shared" si="14"/>
        <v>7520.406909307495</v>
      </c>
      <c r="N29" s="42">
        <f t="shared" si="15"/>
        <v>8679.6987895666334</v>
      </c>
      <c r="O29" s="43">
        <f t="shared" si="16"/>
        <v>-5649.8091029300085</v>
      </c>
      <c r="P29" s="20"/>
      <c r="Q29" s="20"/>
      <c r="R29" s="20"/>
    </row>
    <row r="30" spans="1:18" x14ac:dyDescent="0.4">
      <c r="A30" s="7">
        <v>22</v>
      </c>
      <c r="B30" s="4">
        <v>44111</v>
      </c>
      <c r="C30" s="44">
        <v>1</v>
      </c>
      <c r="D30" s="53">
        <v>1.27</v>
      </c>
      <c r="E30" s="54">
        <v>1.5</v>
      </c>
      <c r="F30" s="78">
        <v>2</v>
      </c>
      <c r="G30" s="20">
        <f t="shared" si="2"/>
        <v>212713.34944016655</v>
      </c>
      <c r="H30" s="20">
        <f t="shared" si="3"/>
        <v>210632.17934836677</v>
      </c>
      <c r="I30" s="20">
        <f t="shared" si="4"/>
        <v>193637.79065442117</v>
      </c>
      <c r="J30" s="41">
        <f t="shared" si="11"/>
        <v>6147.1924508284337</v>
      </c>
      <c r="K30" s="42">
        <f t="shared" si="12"/>
        <v>6046.8568233980886</v>
      </c>
      <c r="L30" s="43">
        <f t="shared" si="13"/>
        <v>5480.3148298421083</v>
      </c>
      <c r="M30" s="41">
        <f t="shared" si="14"/>
        <v>7806.9344125521111</v>
      </c>
      <c r="N30" s="42">
        <f t="shared" si="15"/>
        <v>9070.2852350971334</v>
      </c>
      <c r="O30" s="43">
        <f t="shared" si="16"/>
        <v>10960.629659684217</v>
      </c>
      <c r="P30" s="20" t="s">
        <v>64</v>
      </c>
      <c r="Q30" s="20"/>
      <c r="R30" s="20"/>
    </row>
    <row r="31" spans="1:18" x14ac:dyDescent="0.4">
      <c r="A31" s="7">
        <v>23</v>
      </c>
      <c r="B31" s="4">
        <v>44124</v>
      </c>
      <c r="C31" s="44">
        <v>1</v>
      </c>
      <c r="D31" s="53">
        <v>1.27</v>
      </c>
      <c r="E31" s="54">
        <v>1.5</v>
      </c>
      <c r="F31" s="55">
        <v>2</v>
      </c>
      <c r="G31" s="20">
        <f t="shared" si="2"/>
        <v>220817.72805383691</v>
      </c>
      <c r="H31" s="20">
        <f t="shared" si="3"/>
        <v>220110.62741904327</v>
      </c>
      <c r="I31" s="20">
        <f t="shared" si="4"/>
        <v>205256.05809368644</v>
      </c>
      <c r="J31" s="41">
        <f t="shared" si="11"/>
        <v>6381.4004832049959</v>
      </c>
      <c r="K31" s="42">
        <f t="shared" si="12"/>
        <v>6318.9653804510026</v>
      </c>
      <c r="L31" s="43">
        <f t="shared" si="13"/>
        <v>5809.1337196326349</v>
      </c>
      <c r="M31" s="41">
        <f t="shared" si="14"/>
        <v>8104.3786136703447</v>
      </c>
      <c r="N31" s="42">
        <f t="shared" si="15"/>
        <v>9478.4480706765044</v>
      </c>
      <c r="O31" s="43">
        <f t="shared" si="16"/>
        <v>11618.26743926527</v>
      </c>
      <c r="P31" s="20"/>
      <c r="Q31" s="20"/>
      <c r="R31" s="20"/>
    </row>
    <row r="32" spans="1:18" x14ac:dyDescent="0.4">
      <c r="A32" s="7">
        <v>24</v>
      </c>
      <c r="B32" s="4">
        <v>44134</v>
      </c>
      <c r="C32" s="44">
        <v>1</v>
      </c>
      <c r="D32" s="53">
        <v>1.27</v>
      </c>
      <c r="E32" s="54">
        <v>1.5</v>
      </c>
      <c r="F32" s="55">
        <v>-1</v>
      </c>
      <c r="G32" s="20">
        <f t="shared" si="2"/>
        <v>229230.8834926881</v>
      </c>
      <c r="H32" s="20">
        <f t="shared" si="3"/>
        <v>230015.60565290021</v>
      </c>
      <c r="I32" s="20">
        <f t="shared" si="4"/>
        <v>199098.37635087586</v>
      </c>
      <c r="J32" s="41">
        <f t="shared" si="11"/>
        <v>6624.5318416151067</v>
      </c>
      <c r="K32" s="42">
        <f t="shared" si="12"/>
        <v>6603.3188225712984</v>
      </c>
      <c r="L32" s="43">
        <f t="shared" si="13"/>
        <v>6157.6817428105933</v>
      </c>
      <c r="M32" s="41">
        <f t="shared" si="14"/>
        <v>8413.155438851185</v>
      </c>
      <c r="N32" s="42">
        <f t="shared" si="15"/>
        <v>9904.9782338569476</v>
      </c>
      <c r="O32" s="43">
        <f t="shared" si="16"/>
        <v>-6157.6817428105933</v>
      </c>
      <c r="P32" s="20"/>
      <c r="Q32" s="20"/>
      <c r="R32" s="20"/>
    </row>
    <row r="33" spans="1:18" x14ac:dyDescent="0.4">
      <c r="A33" s="7">
        <v>25</v>
      </c>
      <c r="B33" s="4">
        <v>44165</v>
      </c>
      <c r="C33" s="44">
        <v>1</v>
      </c>
      <c r="D33" s="53">
        <v>1.27</v>
      </c>
      <c r="E33" s="54">
        <v>1.5</v>
      </c>
      <c r="F33" s="55">
        <v>2</v>
      </c>
      <c r="G33" s="20">
        <f t="shared" si="2"/>
        <v>237964.58015375951</v>
      </c>
      <c r="H33" s="20">
        <f t="shared" si="3"/>
        <v>240366.30790728072</v>
      </c>
      <c r="I33" s="20">
        <f t="shared" si="4"/>
        <v>211044.27893192842</v>
      </c>
      <c r="J33" s="41">
        <f t="shared" si="11"/>
        <v>6876.926504780643</v>
      </c>
      <c r="K33" s="42">
        <f t="shared" si="12"/>
        <v>6900.4681695870058</v>
      </c>
      <c r="L33" s="43">
        <f t="shared" si="13"/>
        <v>5972.9512905262754</v>
      </c>
      <c r="M33" s="41">
        <f t="shared" si="14"/>
        <v>8733.6966610714171</v>
      </c>
      <c r="N33" s="42">
        <f t="shared" si="15"/>
        <v>10350.702254380509</v>
      </c>
      <c r="O33" s="43">
        <f t="shared" si="16"/>
        <v>11945.902581052551</v>
      </c>
      <c r="P33" s="20"/>
      <c r="Q33" s="20"/>
      <c r="R33" s="20"/>
    </row>
    <row r="34" spans="1:18" x14ac:dyDescent="0.4">
      <c r="A34" s="7">
        <v>26</v>
      </c>
      <c r="B34" s="4">
        <v>44185</v>
      </c>
      <c r="C34" s="44">
        <v>1</v>
      </c>
      <c r="D34" s="53">
        <v>1.27</v>
      </c>
      <c r="E34" s="54">
        <v>1.5</v>
      </c>
      <c r="F34" s="78">
        <v>2</v>
      </c>
      <c r="G34" s="20">
        <f t="shared" si="2"/>
        <v>247031.03065761775</v>
      </c>
      <c r="H34" s="20">
        <f t="shared" si="3"/>
        <v>251182.79176310834</v>
      </c>
      <c r="I34" s="20">
        <f t="shared" si="4"/>
        <v>223706.93566784414</v>
      </c>
      <c r="J34" s="41">
        <f t="shared" si="11"/>
        <v>7138.937404612785</v>
      </c>
      <c r="K34" s="42">
        <f t="shared" si="12"/>
        <v>7210.9892372184213</v>
      </c>
      <c r="L34" s="43">
        <f t="shared" si="13"/>
        <v>6331.3283679578526</v>
      </c>
      <c r="M34" s="41">
        <f t="shared" si="14"/>
        <v>9066.4505038582374</v>
      </c>
      <c r="N34" s="42">
        <f t="shared" si="15"/>
        <v>10816.483855827631</v>
      </c>
      <c r="O34" s="43">
        <f t="shared" si="16"/>
        <v>12662.656735915705</v>
      </c>
      <c r="P34" s="20"/>
      <c r="Q34" s="20"/>
      <c r="R34" s="20"/>
    </row>
    <row r="35" spans="1:18" x14ac:dyDescent="0.4">
      <c r="A35" s="7">
        <v>27</v>
      </c>
      <c r="B35" s="4">
        <v>44189</v>
      </c>
      <c r="C35" s="44">
        <v>1</v>
      </c>
      <c r="D35" s="53">
        <v>1.27</v>
      </c>
      <c r="E35" s="54">
        <v>1.5</v>
      </c>
      <c r="F35" s="73">
        <v>2</v>
      </c>
      <c r="G35" s="20">
        <f t="shared" si="2"/>
        <v>256442.91292567298</v>
      </c>
      <c r="H35" s="20">
        <f t="shared" si="3"/>
        <v>262486.01739244821</v>
      </c>
      <c r="I35" s="20">
        <f t="shared" si="4"/>
        <v>237129.35180791479</v>
      </c>
      <c r="J35" s="41">
        <f t="shared" si="11"/>
        <v>7410.930919728532</v>
      </c>
      <c r="K35" s="42">
        <f t="shared" si="12"/>
        <v>7535.4837528932503</v>
      </c>
      <c r="L35" s="43">
        <f t="shared" si="13"/>
        <v>6711.2080700353235</v>
      </c>
      <c r="M35" s="41">
        <f t="shared" si="14"/>
        <v>9411.8822680552366</v>
      </c>
      <c r="N35" s="42">
        <f t="shared" si="15"/>
        <v>11303.225629339875</v>
      </c>
      <c r="O35" s="43">
        <f t="shared" si="16"/>
        <v>13422.416140070647</v>
      </c>
      <c r="P35" s="20"/>
      <c r="Q35" s="20"/>
      <c r="R35" s="20"/>
    </row>
    <row r="36" spans="1:18" x14ac:dyDescent="0.4">
      <c r="A36" s="7">
        <v>28</v>
      </c>
      <c r="B36" s="4">
        <v>44193</v>
      </c>
      <c r="C36" s="44">
        <v>2</v>
      </c>
      <c r="D36" s="53">
        <v>1.27</v>
      </c>
      <c r="E36" s="54">
        <v>1.5</v>
      </c>
      <c r="F36" s="55">
        <v>-1</v>
      </c>
      <c r="G36" s="20">
        <f t="shared" si="2"/>
        <v>266213.38790814113</v>
      </c>
      <c r="H36" s="20">
        <f t="shared" si="3"/>
        <v>274297.88817510835</v>
      </c>
      <c r="I36" s="20">
        <f t="shared" si="4"/>
        <v>230015.47125367736</v>
      </c>
      <c r="J36" s="41">
        <f t="shared" si="11"/>
        <v>7693.2873877701895</v>
      </c>
      <c r="K36" s="42">
        <f t="shared" si="12"/>
        <v>7874.580521773446</v>
      </c>
      <c r="L36" s="43">
        <f t="shared" si="13"/>
        <v>7113.8805542374439</v>
      </c>
      <c r="M36" s="41">
        <f t="shared" si="14"/>
        <v>9770.4749824681403</v>
      </c>
      <c r="N36" s="42">
        <f t="shared" si="15"/>
        <v>11811.870782660169</v>
      </c>
      <c r="O36" s="43">
        <f t="shared" si="16"/>
        <v>-7113.8805542374439</v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>
        <f t="shared" si="11"/>
        <v>7986.4016372442338</v>
      </c>
      <c r="K37" s="42">
        <f t="shared" si="12"/>
        <v>8228.9366452532504</v>
      </c>
      <c r="L37" s="43">
        <f t="shared" si="13"/>
        <v>6900.4641376103209</v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27</v>
      </c>
      <c r="E59" s="1">
        <f>COUNTIF(E9:E58,1.5)</f>
        <v>25</v>
      </c>
      <c r="F59" s="6">
        <f>COUNTIF(F9:F58,2)</f>
        <v>19</v>
      </c>
      <c r="G59" s="65">
        <f>M59+G8</f>
        <v>266213.38790814107</v>
      </c>
      <c r="H59" s="18">
        <f>N59+H8</f>
        <v>274297.88817510835</v>
      </c>
      <c r="I59" s="19">
        <f>O59+I8</f>
        <v>230015.47125367733</v>
      </c>
      <c r="J59" s="62" t="s">
        <v>31</v>
      </c>
      <c r="K59" s="63">
        <f>B58-B9</f>
        <v>-43833</v>
      </c>
      <c r="L59" s="64" t="s">
        <v>32</v>
      </c>
      <c r="M59" s="74">
        <f>SUM(M9:M58)</f>
        <v>166213.38790814107</v>
      </c>
      <c r="N59" s="75">
        <f>SUM(N9:N58)</f>
        <v>174297.88817510838</v>
      </c>
      <c r="O59" s="76">
        <f>SUM(O9:O58)</f>
        <v>130015.47125367731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</v>
      </c>
      <c r="E60" s="1">
        <f>COUNTIF(E9:E58,-1)</f>
        <v>3</v>
      </c>
      <c r="F60" s="6">
        <f>COUNTIF(F9:F58,-1)</f>
        <v>9</v>
      </c>
      <c r="G60" s="79" t="s">
        <v>30</v>
      </c>
      <c r="H60" s="80"/>
      <c r="I60" s="86"/>
      <c r="J60" s="79" t="s">
        <v>33</v>
      </c>
      <c r="K60" s="80"/>
      <c r="L60" s="86"/>
      <c r="M60" s="7"/>
      <c r="O60" s="3"/>
    </row>
    <row r="61" spans="1:15" ht="19.5" thickBot="1" x14ac:dyDescent="0.45">
      <c r="A61" s="7"/>
      <c r="B61" s="81" t="s">
        <v>35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2.6621338790814106</v>
      </c>
      <c r="H61" s="70">
        <f t="shared" ref="H61" si="21">H59/H8</f>
        <v>2.7429788817510836</v>
      </c>
      <c r="I61" s="71">
        <f>I59/I8</f>
        <v>2.3001547125367732</v>
      </c>
      <c r="J61" s="60">
        <f>(G61-100%)*30/K59</f>
        <v>-1.1375907734456304E-3</v>
      </c>
      <c r="K61" s="60">
        <f>(H61-100%)*30/K59</f>
        <v>-1.1929223747526407E-3</v>
      </c>
      <c r="L61" s="61">
        <f>(I61-100%)*30/K59</f>
        <v>-8.8984649410497104E-4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0.9642857142857143</v>
      </c>
      <c r="E62" s="67">
        <f t="shared" si="22"/>
        <v>0.8928571428571429</v>
      </c>
      <c r="F62" s="68">
        <f>F59/(F59+F60+F61)</f>
        <v>0.6785714285714286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O324"/>
  <sheetViews>
    <sheetView topLeftCell="A321" zoomScale="80" zoomScaleNormal="80" workbookViewId="0">
      <selection activeCell="B346" sqref="B346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2:15" x14ac:dyDescent="0.4">
      <c r="B1" s="49" t="s">
        <v>38</v>
      </c>
      <c r="O1" s="49" t="s">
        <v>39</v>
      </c>
    </row>
    <row r="26" spans="2:15" x14ac:dyDescent="0.4">
      <c r="B26" s="49" t="s">
        <v>40</v>
      </c>
      <c r="O26" s="49" t="s">
        <v>41</v>
      </c>
    </row>
    <row r="50" spans="2:15" x14ac:dyDescent="0.4">
      <c r="B50" s="49" t="s">
        <v>42</v>
      </c>
      <c r="O50" s="49" t="s">
        <v>43</v>
      </c>
    </row>
    <row r="72" spans="2:14" x14ac:dyDescent="0.4">
      <c r="B72" s="49" t="s">
        <v>44</v>
      </c>
      <c r="N72" s="49" t="s">
        <v>45</v>
      </c>
    </row>
    <row r="93" spans="2:2" x14ac:dyDescent="0.4">
      <c r="B93" s="49" t="s">
        <v>46</v>
      </c>
    </row>
    <row r="97" spans="14:14" x14ac:dyDescent="0.4">
      <c r="N97" s="49" t="s">
        <v>47</v>
      </c>
    </row>
    <row r="116" spans="2:14" x14ac:dyDescent="0.4">
      <c r="B116" s="49" t="s">
        <v>50</v>
      </c>
    </row>
    <row r="119" spans="2:14" x14ac:dyDescent="0.4">
      <c r="N119" s="49" t="s">
        <v>51</v>
      </c>
    </row>
    <row r="144" spans="15:15" x14ac:dyDescent="0.4">
      <c r="O144" s="49" t="s">
        <v>53</v>
      </c>
    </row>
    <row r="146" spans="2:2" x14ac:dyDescent="0.4">
      <c r="B146" s="49" t="s">
        <v>52</v>
      </c>
    </row>
    <row r="172" spans="2:15" x14ac:dyDescent="0.4">
      <c r="B172" s="49" t="s">
        <v>54</v>
      </c>
      <c r="O172" s="49" t="s">
        <v>55</v>
      </c>
    </row>
    <row r="197" spans="2:15" x14ac:dyDescent="0.4">
      <c r="B197" s="49" t="s">
        <v>56</v>
      </c>
      <c r="O197" s="49" t="s">
        <v>58</v>
      </c>
    </row>
    <row r="224" spans="2:15" x14ac:dyDescent="0.4">
      <c r="B224" s="49" t="s">
        <v>60</v>
      </c>
      <c r="O224" s="49" t="s">
        <v>61</v>
      </c>
    </row>
    <row r="248" spans="2:15" x14ac:dyDescent="0.4">
      <c r="B248" s="49" t="s">
        <v>62</v>
      </c>
    </row>
    <row r="251" spans="2:15" x14ac:dyDescent="0.4">
      <c r="O251" s="49" t="s">
        <v>63</v>
      </c>
    </row>
    <row r="271" spans="2:2" x14ac:dyDescent="0.4">
      <c r="B271" s="49" t="s">
        <v>65</v>
      </c>
    </row>
    <row r="277" spans="15:15" x14ac:dyDescent="0.4">
      <c r="O277" s="49" t="s">
        <v>66</v>
      </c>
    </row>
    <row r="298" spans="2:15" x14ac:dyDescent="0.4">
      <c r="B298" s="49" t="s">
        <v>67</v>
      </c>
      <c r="O298" s="49" t="s">
        <v>68</v>
      </c>
    </row>
    <row r="322" spans="2:14" x14ac:dyDescent="0.4">
      <c r="B322" s="49" t="s">
        <v>69</v>
      </c>
    </row>
    <row r="324" spans="2:14" x14ac:dyDescent="0.4">
      <c r="N324" s="49" t="s">
        <v>70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9"/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27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28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篠原光江</cp:lastModifiedBy>
  <dcterms:created xsi:type="dcterms:W3CDTF">2020-09-18T03:10:57Z</dcterms:created>
  <dcterms:modified xsi:type="dcterms:W3CDTF">2023-08-15T01:05:24Z</dcterms:modified>
</cp:coreProperties>
</file>